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X:\BUDGET DOCUMENTS\2026 Budget\CIP\"/>
    </mc:Choice>
  </mc:AlternateContent>
  <xr:revisionPtr revIDLastSave="0" documentId="13_ncr:1_{F1E15889-C81B-49AA-B324-0ADFE0FE7502}" xr6:coauthVersionLast="47" xr6:coauthVersionMax="47" xr10:uidLastSave="{00000000-0000-0000-0000-000000000000}"/>
  <bookViews>
    <workbookView xWindow="-28920" yWindow="-780" windowWidth="29040" windowHeight="15720" xr2:uid="{00000000-000D-0000-FFFF-FFFF00000000}"/>
  </bookViews>
  <sheets>
    <sheet name="Fleet Services Version" sheetId="1" r:id="rId1"/>
    <sheet name="codes" sheetId="2" state="hidden" r:id="rId2"/>
  </sheets>
  <definedNames>
    <definedName name="Category">codes!$E:$E</definedName>
    <definedName name="Department">codes!$A:$A</definedName>
    <definedName name="Expenditures">codes!$M:$M</definedName>
    <definedName name="funding">codes!$K:$K</definedName>
    <definedName name="Life">codes!$I:$I</definedName>
    <definedName name="OperatingCosts">codes!$O:$O</definedName>
    <definedName name="_xlnm.Print_Area" localSheetId="0">'Fleet Services Version'!$A$1:$L$38</definedName>
    <definedName name="Priority">codes!$G:$G</definedName>
    <definedName name="Type">codes!$C:$C</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1" l="1"/>
  <c r="C14" i="1" l="1"/>
  <c r="D14" i="1" s="1"/>
  <c r="E14" i="1" s="1"/>
  <c r="F14" i="1" s="1"/>
  <c r="G14" i="1" s="1"/>
  <c r="H14" i="1" s="1"/>
  <c r="I14" i="1" s="1"/>
  <c r="J14" i="1" s="1"/>
  <c r="K14" i="1" s="1"/>
  <c r="C17" i="1" l="1"/>
  <c r="C28" i="1" s="1"/>
  <c r="D17" i="1" l="1"/>
  <c r="E17" i="1" l="1"/>
  <c r="D28" i="1"/>
  <c r="F17" i="1" l="1"/>
  <c r="E28" i="1"/>
  <c r="G17" i="1" l="1"/>
  <c r="F28" i="1"/>
  <c r="H17" i="1" l="1"/>
  <c r="G28" i="1"/>
  <c r="I17" i="1" l="1"/>
  <c r="H28" i="1"/>
  <c r="J17" i="1" l="1"/>
  <c r="I28" i="1"/>
  <c r="K17" i="1" l="1"/>
  <c r="K28" i="1" s="1"/>
  <c r="J28" i="1"/>
  <c r="L28" i="1" s="1"/>
  <c r="L33" i="1"/>
  <c r="L34" i="1"/>
  <c r="L35" i="1"/>
  <c r="L36" i="1"/>
  <c r="L31" i="1"/>
  <c r="L29" i="1"/>
  <c r="L27" i="1"/>
  <c r="L18" i="1"/>
  <c r="L19" i="1"/>
  <c r="L20" i="1"/>
  <c r="L21" i="1"/>
  <c r="L22" i="1"/>
  <c r="L17" i="1"/>
  <c r="C16" i="1"/>
  <c r="D16" i="1" s="1"/>
  <c r="E16" i="1" s="1"/>
  <c r="F16" i="1" s="1"/>
  <c r="G16" i="1" s="1"/>
  <c r="H16" i="1" s="1"/>
  <c r="I16" i="1" s="1"/>
  <c r="J16" i="1" s="1"/>
  <c r="J23" i="1"/>
  <c r="I23" i="1"/>
  <c r="H23" i="1"/>
  <c r="G23" i="1"/>
  <c r="K23" i="1" l="1"/>
  <c r="K32" i="1" s="1"/>
  <c r="G32" i="1"/>
  <c r="G30" i="1"/>
  <c r="I32" i="1"/>
  <c r="I30" i="1"/>
  <c r="I37" i="1" s="1"/>
  <c r="J30" i="1"/>
  <c r="J32" i="1"/>
  <c r="H32" i="1"/>
  <c r="H30" i="1"/>
  <c r="G26" i="1"/>
  <c r="K30" i="1" l="1"/>
  <c r="K37" i="1"/>
  <c r="J37" i="1"/>
  <c r="G37" i="1"/>
  <c r="H37" i="1"/>
  <c r="H26" i="1"/>
  <c r="I26" i="1" l="1"/>
  <c r="J26" i="1" l="1"/>
  <c r="K16" i="1"/>
  <c r="K26" i="1" s="1"/>
  <c r="B26" i="1" l="1"/>
  <c r="B23" i="1"/>
  <c r="C23" i="1"/>
  <c r="D23" i="1"/>
  <c r="E23" i="1"/>
  <c r="F23" i="1"/>
  <c r="C26" i="1"/>
  <c r="F32" i="1" l="1"/>
  <c r="F30" i="1"/>
  <c r="D32" i="1"/>
  <c r="D30" i="1"/>
  <c r="B32" i="1"/>
  <c r="B30" i="1"/>
  <c r="E32" i="1"/>
  <c r="E30" i="1"/>
  <c r="C32" i="1"/>
  <c r="C30" i="1"/>
  <c r="L23" i="1"/>
  <c r="D26" i="1"/>
  <c r="E37" i="1" l="1"/>
  <c r="L32" i="1"/>
  <c r="F37" i="1"/>
  <c r="C37" i="1"/>
  <c r="L30" i="1"/>
  <c r="B37" i="1"/>
  <c r="D37" i="1"/>
  <c r="F26" i="1"/>
  <c r="E26" i="1"/>
  <c r="L3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Patrick Anderson</author>
  </authors>
  <commentList>
    <comment ref="L14" authorId="0" shapeId="0" xr:uid="{84BF070F-B3B8-4D8F-B11F-F1E7CB06E375}">
      <text>
        <r>
          <rPr>
            <b/>
            <sz val="9"/>
            <color indexed="81"/>
            <rFont val="Tahoma"/>
            <family val="2"/>
          </rPr>
          <t>Patrick Anderson:</t>
        </r>
        <r>
          <rPr>
            <sz val="9"/>
            <color indexed="81"/>
            <rFont val="Tahoma"/>
            <family val="2"/>
          </rPr>
          <t xml:space="preserve">
</t>
        </r>
      </text>
    </comment>
  </commentList>
</comments>
</file>

<file path=xl/sharedStrings.xml><?xml version="1.0" encoding="utf-8"?>
<sst xmlns="http://schemas.openxmlformats.org/spreadsheetml/2006/main" count="165" uniqueCount="159">
  <si>
    <t>Planning/Design or Engineering</t>
  </si>
  <si>
    <t>Land Acquisition</t>
  </si>
  <si>
    <t>Right of Way Acquisition</t>
  </si>
  <si>
    <t>Contingency</t>
  </si>
  <si>
    <t>Project Fund Balance Applied</t>
  </si>
  <si>
    <t>Expenditure Total</t>
  </si>
  <si>
    <t>Funding Total</t>
  </si>
  <si>
    <t>Equipment Replace/Resurface</t>
  </si>
  <si>
    <t>Apparatus &amp; Long Term</t>
  </si>
  <si>
    <t>Road Improvements</t>
  </si>
  <si>
    <t>General Equipment</t>
  </si>
  <si>
    <t>Finance</t>
  </si>
  <si>
    <t>Admin - HR</t>
  </si>
  <si>
    <t>Admin - IT</t>
  </si>
  <si>
    <t>Senior Center</t>
  </si>
  <si>
    <t>Library</t>
  </si>
  <si>
    <t>Assessing</t>
  </si>
  <si>
    <t>Admin - Legal</t>
  </si>
  <si>
    <t>Clerks</t>
  </si>
  <si>
    <t>Fire</t>
  </si>
  <si>
    <t>Police</t>
  </si>
  <si>
    <t>Equipment</t>
  </si>
  <si>
    <t>Improvements</t>
  </si>
  <si>
    <t>Priority:</t>
  </si>
  <si>
    <t>Useful Life:</t>
  </si>
  <si>
    <t>Project Name:</t>
  </si>
  <si>
    <t>Department:</t>
  </si>
  <si>
    <t>Contact:</t>
  </si>
  <si>
    <t>5 years</t>
  </si>
  <si>
    <t>10 years</t>
  </si>
  <si>
    <t>15 years</t>
  </si>
  <si>
    <t>7 years</t>
  </si>
  <si>
    <t>20 years</t>
  </si>
  <si>
    <t>25 years</t>
  </si>
  <si>
    <t>30 years</t>
  </si>
  <si>
    <t>50 years</t>
  </si>
  <si>
    <t>100 years</t>
  </si>
  <si>
    <t>2 years</t>
  </si>
  <si>
    <t>General Fund Transfer</t>
  </si>
  <si>
    <t>EMS</t>
  </si>
  <si>
    <t>Utility - Stormwater Rates</t>
  </si>
  <si>
    <t>Grants/Donations (non-utility)</t>
  </si>
  <si>
    <t>Utility - Grants/Donations</t>
  </si>
  <si>
    <t>Total</t>
  </si>
  <si>
    <t>TIF #4 FTC, Agora, Uptown</t>
  </si>
  <si>
    <t>TIF #6 Orchard Pointe &amp; Arrowhead</t>
  </si>
  <si>
    <t>Other (describe in description)</t>
  </si>
  <si>
    <t>Internal Staff Charges - IT</t>
  </si>
  <si>
    <t>Internal Staff Charges - Engineering</t>
  </si>
  <si>
    <t>Furnishings</t>
  </si>
  <si>
    <t>various</t>
  </si>
  <si>
    <t>Utility - Assessed (stormwater)</t>
  </si>
  <si>
    <t>1 - Urgent</t>
  </si>
  <si>
    <t>2 - Very Important</t>
  </si>
  <si>
    <t>3 - Important</t>
  </si>
  <si>
    <t>4 - Less Important</t>
  </si>
  <si>
    <t>5 - Future Consideration</t>
  </si>
  <si>
    <t>Debt Issuance Costs</t>
  </si>
  <si>
    <t>14 years</t>
  </si>
  <si>
    <t>Admin - Other</t>
  </si>
  <si>
    <t>Parks, Recreation, Forestry</t>
  </si>
  <si>
    <t>TIF #9 Sub Zero</t>
  </si>
  <si>
    <t>TIF #10 North Fish Hatchery</t>
  </si>
  <si>
    <t>TIF Future</t>
  </si>
  <si>
    <t>Contributions from Other Entities</t>
  </si>
  <si>
    <t>Expenditure Restraint Program Aid</t>
  </si>
  <si>
    <t>SRF - Cable Fund (transfer)</t>
  </si>
  <si>
    <t>SRF - Parks Dedication Fund</t>
  </si>
  <si>
    <t>SRF - Library Property Tax Levy</t>
  </si>
  <si>
    <t>SRF - Refuse &amp; Recycling Fees</t>
  </si>
  <si>
    <t>Utility - Assessed (water)</t>
  </si>
  <si>
    <t>Utility - Assessed (sewer)</t>
  </si>
  <si>
    <t>Utility - Borrowing (stormwater)</t>
  </si>
  <si>
    <t>Utility - Borrowing (water)</t>
  </si>
  <si>
    <t>Utility - Borrowing (sewer)</t>
  </si>
  <si>
    <t>Utility - Impact Fees (water)</t>
  </si>
  <si>
    <t>Utility - Sale/Trade In (stormwater)</t>
  </si>
  <si>
    <t>Utility - Sale/Trade In (water)</t>
  </si>
  <si>
    <t>Utility - Sale/Trade In (sewer)</t>
  </si>
  <si>
    <t>Utility - Water Rates</t>
  </si>
  <si>
    <t>Utility - Sewer Rates</t>
  </si>
  <si>
    <t>Capital Property Tax Levy</t>
  </si>
  <si>
    <t>Borrowing (non-utility)</t>
  </si>
  <si>
    <t>Sale/Trade In (non-utility)</t>
  </si>
  <si>
    <t>Utility - Contributions from Others</t>
  </si>
  <si>
    <t>Facilities Projects</t>
  </si>
  <si>
    <t>Land/Buildings</t>
  </si>
  <si>
    <t>Parks &amp; Greenway Improvements</t>
  </si>
  <si>
    <t>Technology</t>
  </si>
  <si>
    <t>Unassigned</t>
  </si>
  <si>
    <t>Utility &amp; Urban Services</t>
  </si>
  <si>
    <t>Equip/Veh/Furnish - Highway</t>
  </si>
  <si>
    <t>Equip/Veh/Furnish - Utilities (Water)</t>
  </si>
  <si>
    <t>Equip/Veh/Furnish - Utilities (Sewer)</t>
  </si>
  <si>
    <t>Equip/Veh/Furnish - non-Hwy, non-Util</t>
  </si>
  <si>
    <t>Construction of New Facilities/Additions</t>
  </si>
  <si>
    <t>Maint of Existing Facilities - non-Hwy, non-Util</t>
  </si>
  <si>
    <t>Maint of Existing Facilities - Highway</t>
  </si>
  <si>
    <t>Maint of Existing Facilities - Utilities (Water)</t>
  </si>
  <si>
    <t>Maint of Existing Facilities - Utilities (Sewer)</t>
  </si>
  <si>
    <t>Maint of Existing Facilities - Utilities (Storm)</t>
  </si>
  <si>
    <t>Equip/Veh/Furnish - Utilities (Storm)</t>
  </si>
  <si>
    <t>Additional Revenue</t>
  </si>
  <si>
    <t>Computer Replacements</t>
  </si>
  <si>
    <t>Maintenance</t>
  </si>
  <si>
    <t>Other (Insurance, Utilities)</t>
  </si>
  <si>
    <t>Small Equipment</t>
  </si>
  <si>
    <t>Software Maintenance/Support</t>
  </si>
  <si>
    <t>Staff Costs</t>
  </si>
  <si>
    <t>Supplies/Materials</t>
  </si>
  <si>
    <t>Training</t>
  </si>
  <si>
    <t>Department Codes</t>
  </si>
  <si>
    <t>Category Codes</t>
  </si>
  <si>
    <t>Type Codes</t>
  </si>
  <si>
    <t>Priority Codes</t>
  </si>
  <si>
    <t>Useful Life Codes</t>
  </si>
  <si>
    <t>Funding Sources Codes</t>
  </si>
  <si>
    <t>Expenditure Codes</t>
  </si>
  <si>
    <t>Operating Impact Codes</t>
  </si>
  <si>
    <t>Contractual Services</t>
  </si>
  <si>
    <t>(if changed)</t>
  </si>
  <si>
    <t>Capital Project Request - Revised Project</t>
  </si>
  <si>
    <t>Update to Description</t>
  </si>
  <si>
    <t>Revised Expenditures</t>
  </si>
  <si>
    <t>Revised Funding Sources</t>
  </si>
  <si>
    <r>
      <t xml:space="preserve">Use this form to identify </t>
    </r>
    <r>
      <rPr>
        <u/>
        <sz val="10"/>
        <color rgb="FF0000FF"/>
        <rFont val="Arial"/>
        <family val="2"/>
      </rPr>
      <t>REVISIONS</t>
    </r>
    <r>
      <rPr>
        <sz val="10"/>
        <color rgb="FF0000FF"/>
        <rFont val="Arial"/>
        <family val="2"/>
      </rPr>
      <t xml:space="preserve"> proposed to existing CIP projects that were included in the prior year adopted/revised CIP.</t>
    </r>
  </si>
  <si>
    <t>Admin - FACTv</t>
  </si>
  <si>
    <t>Admin - Court</t>
  </si>
  <si>
    <t>Building Inspection</t>
  </si>
  <si>
    <t>Fire - Emergency Mgmt</t>
  </si>
  <si>
    <t>Assessed (non-utility, non-borrow)</t>
  </si>
  <si>
    <t>Borrowing (assessed)</t>
  </si>
  <si>
    <t>TIF #11 @ Edge Live/Work</t>
  </si>
  <si>
    <t>Utility - Borrowing Assessed (stormwater)</t>
  </si>
  <si>
    <t>Utility - Borrowing Assessed (water)</t>
  </si>
  <si>
    <t>Utility - Borrowing Assessed (sewer)</t>
  </si>
  <si>
    <t>Econ Dev</t>
  </si>
  <si>
    <t>Planning/Zoning</t>
  </si>
  <si>
    <t>PW - B&amp;G</t>
  </si>
  <si>
    <t>PW - General</t>
  </si>
  <si>
    <t>PW - Parks</t>
  </si>
  <si>
    <t>PW - Refuse &amp; Recycling</t>
  </si>
  <si>
    <t>PW - Streets</t>
  </si>
  <si>
    <t>PW - Water Utility</t>
  </si>
  <si>
    <t>PW - Sewer Utility</t>
  </si>
  <si>
    <t>PW - Stormwater Utility</t>
  </si>
  <si>
    <t>TIF #12 Promega</t>
  </si>
  <si>
    <t>TIF #13 Uptown</t>
  </si>
  <si>
    <t>EMS Chief</t>
  </si>
  <si>
    <t>New Totals</t>
  </si>
  <si>
    <t>Ambulance Replacement</t>
  </si>
  <si>
    <t>Response Vehicle Replacement</t>
  </si>
  <si>
    <t xml:space="preserve">Contributions  </t>
  </si>
  <si>
    <t>EMS Vehicle Replacement - FLEET VIEW</t>
  </si>
  <si>
    <t>City of Fitchburg (55%)</t>
  </si>
  <si>
    <t>City of Verona (41%)</t>
  </si>
  <si>
    <t>Town of Verona (4%)</t>
  </si>
  <si>
    <t>CIP 2025 - 2035</t>
  </si>
  <si>
    <t>2025-2035 CIP Update: Current increases in cost for vehicles are equipment are projected for 5% each year. Current delays in supply chains are 30-36 months out in ambulance delivery. The ambulance that was scheduled to be replaced in 2023 is anticipated to be delivered in November of 2024, along with the ambulance that would have been replaced in 2025 which was ordered early to save on potential price increases and further delays. The biennial replacement process will return in 2027. This would extend the current ownership of an ambulance at Fitch-Rona to twelve years. Eight years as a front-line ambulance, and four years in a reserve role. The ambulance replacement schedule also includes the high-dollar durable items used in the ambulance, including the cot, auto-load system, cardiac monitor, ventilator, radios, and tablets. As the CIP is projected out, the service is estimated to reach over 5,000 calls by 2025. This would result in another increase in staffing levels, and most likely, additional growth in the fleet.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</si>
</sst>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3" formatCode="_(* #,##0.00_);_(* \(#,##0.00\);_(* &quot;-&quot;??_);_(@_)"/>
    <numFmt numFmtId="164" formatCode="_(* #,##0_);_(* \(#,##0\);_(* &quot;-&quot;??_);_(@_)"/>
  </numFmts>
  <fonts count="13" x14ac:knownFonts="1">
    <font>
      <sz val="8"/>
      <name val="Times New Roman"/>
    </font>
    <font>
      <sz val="8"/>
      <name val="Times New Roman"/>
      <family val="1"/>
    </font>
    <font>
      <sz val="10"/>
      <name val="Arial"/>
      <family val="2"/>
    </font>
    <font>
      <b/>
      <sz val="10"/>
      <name val="Arial"/>
      <family val="2"/>
    </font>
    <font>
      <sz val="8"/>
      <name val="Arial"/>
      <family val="2"/>
    </font>
    <font>
      <sz val="10"/>
      <color rgb="FF0000FF"/>
      <name val="Arial"/>
      <family val="2"/>
    </font>
    <font>
      <b/>
      <u/>
      <sz val="10"/>
      <name val="Arial"/>
      <family val="2"/>
    </font>
    <font>
      <u/>
      <sz val="10"/>
      <color rgb="FF0000FF"/>
      <name val="Arial"/>
      <family val="2"/>
    </font>
    <font>
      <sz val="10"/>
      <color theme="0"/>
      <name val="Arial"/>
      <family val="2"/>
    </font>
    <font>
      <b/>
      <sz val="12"/>
      <name val="Arial"/>
      <family val="2"/>
    </font>
    <font>
      <sz val="12"/>
      <name val="Arial"/>
      <family val="2"/>
    </font>
    <font>
      <sz val="9"/>
      <color indexed="81"/>
      <name val="Tahoma"/>
      <family val="2"/>
    </font>
    <font>
      <b/>
      <sz val="9"/>
      <color indexed="81"/>
      <name val="Tahoma"/>
      <family val="2"/>
    </font>
  </fonts>
  <fills count="3">
    <fill>
      <patternFill patternType="none"/>
    </fill>
    <fill>
      <patternFill patternType="gray125"/>
    </fill>
    <fill>
      <patternFill patternType="solid">
        <fgColor indexed="22"/>
        <bgColor indexed="9"/>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4">
    <xf numFmtId="0" fontId="0" fillId="0" borderId="0">
      <alignment vertical="top"/>
    </xf>
    <xf numFmtId="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cellStyleXfs>
  <cellXfs count="34">
    <xf numFmtId="0" fontId="0" fillId="0" borderId="0" xfId="0" applyAlignment="1"/>
    <xf numFmtId="0" fontId="2" fillId="0" borderId="0" xfId="0" applyFont="1" applyAlignment="1"/>
    <xf numFmtId="0" fontId="3" fillId="0" borderId="0" xfId="0" applyFont="1" applyAlignment="1">
      <alignment horizontal="center"/>
    </xf>
    <xf numFmtId="0" fontId="3" fillId="0" borderId="0" xfId="0" applyFont="1" applyAlignment="1"/>
    <xf numFmtId="0" fontId="2" fillId="0" borderId="0" xfId="0" applyFont="1" applyAlignment="1">
      <alignment vertical="top" wrapText="1"/>
    </xf>
    <xf numFmtId="0" fontId="3" fillId="0" borderId="0" xfId="0" applyFont="1" applyAlignment="1">
      <alignment horizontal="right"/>
    </xf>
    <xf numFmtId="164" fontId="2" fillId="0" borderId="0" xfId="3" applyNumberFormat="1" applyFont="1" applyAlignment="1"/>
    <xf numFmtId="164" fontId="2" fillId="0" borderId="3" xfId="3" applyNumberFormat="1" applyFont="1" applyBorder="1" applyAlignment="1"/>
    <xf numFmtId="164" fontId="2" fillId="0" borderId="2" xfId="3" applyNumberFormat="1" applyFont="1" applyBorder="1" applyAlignment="1"/>
    <xf numFmtId="164" fontId="2" fillId="0" borderId="4" xfId="3" applyNumberFormat="1" applyFont="1" applyBorder="1" applyAlignment="1"/>
    <xf numFmtId="0" fontId="3" fillId="2" borderId="5" xfId="0" applyFont="1" applyFill="1" applyBorder="1" applyAlignment="1"/>
    <xf numFmtId="0" fontId="3" fillId="0" borderId="1" xfId="0" applyFont="1" applyBorder="1" applyAlignment="1">
      <alignment horizontal="center"/>
    </xf>
    <xf numFmtId="164" fontId="2" fillId="0" borderId="0" xfId="0" applyNumberFormat="1" applyFont="1" applyAlignment="1"/>
    <xf numFmtId="0" fontId="4" fillId="0" borderId="0" xfId="0" applyFont="1" applyAlignment="1">
      <alignment horizontal="right"/>
    </xf>
    <xf numFmtId="0" fontId="2" fillId="0" borderId="0" xfId="0" applyFont="1" applyAlignment="1">
      <alignment horizontal="left"/>
    </xf>
    <xf numFmtId="0" fontId="2" fillId="0" borderId="0" xfId="0" applyFont="1" applyAlignment="1">
      <alignment horizontal="center"/>
    </xf>
    <xf numFmtId="0" fontId="6" fillId="0" borderId="0" xfId="0" applyFont="1" applyAlignment="1"/>
    <xf numFmtId="0" fontId="2" fillId="0" borderId="1" xfId="0" applyFont="1" applyBorder="1" applyAlignment="1" applyProtection="1">
      <alignment horizontal="center"/>
      <protection locked="0"/>
    </xf>
    <xf numFmtId="0" fontId="2" fillId="0" borderId="0" xfId="0" applyFont="1" applyAlignment="1" applyProtection="1">
      <protection locked="0"/>
    </xf>
    <xf numFmtId="164" fontId="2" fillId="0" borderId="0" xfId="3" applyNumberFormat="1" applyFont="1" applyAlignment="1" applyProtection="1">
      <protection locked="0"/>
    </xf>
    <xf numFmtId="0" fontId="2" fillId="0" borderId="0" xfId="0" applyFont="1" applyAlignment="1" applyProtection="1">
      <alignment horizontal="left"/>
      <protection locked="0"/>
    </xf>
    <xf numFmtId="164" fontId="2" fillId="0" borderId="0" xfId="3" applyNumberFormat="1" applyFont="1" applyBorder="1" applyAlignment="1" applyProtection="1">
      <alignment horizontal="center"/>
      <protection locked="0"/>
    </xf>
    <xf numFmtId="0" fontId="4" fillId="0" borderId="0" xfId="0" applyFont="1" applyAlignment="1">
      <alignment horizontal="center"/>
    </xf>
    <xf numFmtId="0" fontId="2" fillId="0" borderId="0" xfId="0" applyFont="1" applyAlignment="1" applyProtection="1">
      <alignment horizontal="right"/>
      <protection locked="0"/>
    </xf>
    <xf numFmtId="0" fontId="8" fillId="0" borderId="0" xfId="0" applyFont="1" applyAlignment="1" applyProtection="1">
      <alignment horizontal="center"/>
      <protection locked="0"/>
    </xf>
    <xf numFmtId="0" fontId="10" fillId="0" borderId="0" xfId="0" applyFont="1" applyAlignment="1"/>
    <xf numFmtId="0" fontId="8" fillId="0" borderId="0" xfId="0" applyFont="1" applyAlignment="1">
      <alignment vertical="top" wrapText="1"/>
    </xf>
    <xf numFmtId="0" fontId="4" fillId="0" borderId="6" xfId="0" applyFont="1" applyBorder="1" applyAlignment="1">
      <alignment horizontal="center"/>
    </xf>
    <xf numFmtId="0" fontId="2" fillId="0" borderId="3" xfId="0" applyFont="1" applyBorder="1" applyAlignment="1" applyProtection="1">
      <alignment vertical="top" wrapText="1"/>
      <protection locked="0"/>
    </xf>
    <xf numFmtId="0" fontId="2" fillId="0" borderId="2" xfId="0" applyFont="1" applyBorder="1" applyAlignment="1" applyProtection="1">
      <alignment vertical="top" wrapText="1"/>
      <protection locked="0"/>
    </xf>
    <xf numFmtId="0" fontId="2" fillId="0" borderId="4" xfId="0" applyFont="1" applyBorder="1" applyAlignment="1" applyProtection="1">
      <alignment vertical="top" wrapText="1"/>
      <protection locked="0"/>
    </xf>
    <xf numFmtId="0" fontId="9" fillId="0" borderId="0" xfId="0" applyFont="1" applyAlignment="1">
      <alignment horizontal="left"/>
    </xf>
    <xf numFmtId="0" fontId="2" fillId="0" borderId="1" xfId="0" applyFont="1" applyBorder="1" applyAlignment="1" applyProtection="1">
      <alignment horizontal="center"/>
      <protection locked="0"/>
    </xf>
    <xf numFmtId="0" fontId="5" fillId="0" borderId="0" xfId="0" applyFont="1" applyAlignment="1"/>
  </cellXfs>
  <cellStyles count="4">
    <cellStyle name="Comma" xfId="3" builtinId="3"/>
    <cellStyle name="Comma0" xfId="1" xr:uid="{00000000-0005-0000-0000-000001000000}"/>
    <cellStyle name="Currency0" xfId="2" xr:uid="{00000000-0005-0000-0000-000002000000}"/>
    <cellStyle name="Normal" xfId="0" builtinId="0"/>
  </cellStyles>
  <dxfs count="2">
    <dxf>
      <fill>
        <patternFill>
          <bgColor rgb="FFFFFF00"/>
        </patternFill>
      </fill>
    </dxf>
    <dxf>
      <font>
        <color rgb="FFFF0000"/>
      </font>
      <fill>
        <patternFill>
          <bgColor rgb="FFFFFF00"/>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8"/>
  <sheetViews>
    <sheetView tabSelected="1" workbookViewId="0">
      <selection activeCell="N21" sqref="N21"/>
    </sheetView>
  </sheetViews>
  <sheetFormatPr defaultRowHeight="12.75" x14ac:dyDescent="0.2"/>
  <cols>
    <col min="1" max="1" width="34.33203125" style="1" bestFit="1" customWidth="1"/>
    <col min="2" max="12" width="17.1640625" style="1" customWidth="1"/>
    <col min="13" max="16384" width="9.33203125" style="1"/>
  </cols>
  <sheetData>
    <row r="1" spans="1:13" s="25" customFormat="1" ht="15.75" x14ac:dyDescent="0.25">
      <c r="A1" s="31" t="s">
        <v>121</v>
      </c>
      <c r="B1" s="31"/>
      <c r="C1" s="31"/>
    </row>
    <row r="2" spans="1:13" s="25" customFormat="1" ht="15.75" x14ac:dyDescent="0.25">
      <c r="A2" s="31" t="s">
        <v>157</v>
      </c>
      <c r="B2" s="31"/>
    </row>
    <row r="4" spans="1:13" x14ac:dyDescent="0.2">
      <c r="A4" s="3" t="s">
        <v>25</v>
      </c>
      <c r="B4" s="32" t="s">
        <v>153</v>
      </c>
      <c r="C4" s="32"/>
      <c r="D4" s="32"/>
      <c r="E4" s="32"/>
      <c r="F4" s="32"/>
      <c r="G4" s="32"/>
      <c r="H4" s="32"/>
      <c r="I4" s="32"/>
      <c r="J4" s="32"/>
      <c r="K4" s="32"/>
      <c r="L4" s="32"/>
    </row>
    <row r="5" spans="1:13" x14ac:dyDescent="0.2">
      <c r="A5" s="3"/>
      <c r="B5" s="15"/>
      <c r="C5" s="15"/>
      <c r="D5" s="15"/>
      <c r="E5" s="15"/>
      <c r="F5" s="15"/>
      <c r="G5" s="15"/>
      <c r="H5" s="15"/>
      <c r="I5" s="15"/>
      <c r="J5" s="15"/>
      <c r="K5" s="15"/>
      <c r="L5" s="15"/>
    </row>
    <row r="6" spans="1:13" hidden="1" x14ac:dyDescent="0.2">
      <c r="A6" s="3" t="s">
        <v>26</v>
      </c>
      <c r="B6" s="32" t="s">
        <v>39</v>
      </c>
      <c r="C6" s="32"/>
      <c r="D6" s="5" t="s">
        <v>27</v>
      </c>
      <c r="E6" s="32" t="s">
        <v>148</v>
      </c>
      <c r="F6" s="32"/>
      <c r="G6" s="32"/>
      <c r="H6" s="5" t="s">
        <v>23</v>
      </c>
      <c r="I6" s="32" t="s">
        <v>53</v>
      </c>
      <c r="J6" s="32"/>
      <c r="K6" s="5" t="s">
        <v>24</v>
      </c>
      <c r="L6" s="17"/>
    </row>
    <row r="7" spans="1:13" hidden="1" x14ac:dyDescent="0.2">
      <c r="E7" s="5"/>
      <c r="H7" s="14"/>
      <c r="I7" s="27" t="s">
        <v>120</v>
      </c>
      <c r="J7" s="27"/>
      <c r="K7" s="14"/>
      <c r="L7" s="22" t="s">
        <v>120</v>
      </c>
      <c r="M7" s="3"/>
    </row>
    <row r="8" spans="1:13" hidden="1" x14ac:dyDescent="0.2">
      <c r="A8" s="33" t="s">
        <v>125</v>
      </c>
      <c r="B8" s="33"/>
      <c r="C8" s="33"/>
      <c r="D8" s="33"/>
      <c r="E8" s="33"/>
      <c r="F8" s="33"/>
      <c r="G8" s="33"/>
      <c r="H8" s="33"/>
      <c r="I8" s="33"/>
      <c r="J8" s="33"/>
      <c r="K8" s="33"/>
      <c r="L8" s="33"/>
      <c r="M8" s="3"/>
    </row>
    <row r="9" spans="1:13" x14ac:dyDescent="0.2">
      <c r="E9" s="5"/>
      <c r="F9" s="14"/>
      <c r="G9" s="14"/>
      <c r="H9" s="14"/>
      <c r="I9" s="14"/>
      <c r="J9" s="14"/>
      <c r="K9" s="14"/>
      <c r="L9" s="14"/>
      <c r="M9" s="3"/>
    </row>
    <row r="10" spans="1:13" x14ac:dyDescent="0.2">
      <c r="A10" s="10" t="s">
        <v>122</v>
      </c>
    </row>
    <row r="11" spans="1:13" ht="113.25" customHeight="1" x14ac:dyDescent="0.2">
      <c r="A11" s="28" t="s">
        <v>158</v>
      </c>
      <c r="B11" s="29"/>
      <c r="C11" s="29"/>
      <c r="D11" s="29"/>
      <c r="E11" s="29"/>
      <c r="F11" s="29"/>
      <c r="G11" s="29"/>
      <c r="H11" s="29"/>
      <c r="I11" s="29"/>
      <c r="J11" s="29"/>
      <c r="K11" s="29"/>
      <c r="L11" s="30"/>
    </row>
    <row r="13" spans="1:13" x14ac:dyDescent="0.2">
      <c r="A13" s="4"/>
      <c r="B13" s="4"/>
      <c r="C13" s="4"/>
      <c r="D13" s="4"/>
      <c r="E13" s="4"/>
      <c r="F13" s="4"/>
      <c r="G13" s="4"/>
      <c r="H13" s="4"/>
      <c r="I13" s="4"/>
      <c r="J13" s="4"/>
      <c r="K13" s="4"/>
      <c r="L13" s="4"/>
    </row>
    <row r="14" spans="1:13" x14ac:dyDescent="0.2">
      <c r="A14" s="4"/>
      <c r="B14" s="26">
        <v>243800</v>
      </c>
      <c r="C14" s="26">
        <f>B14+B14*0.03</f>
        <v>251114</v>
      </c>
      <c r="D14" s="26">
        <f t="shared" ref="D14:K14" si="0">C14+C14*0.03</f>
        <v>258647.42</v>
      </c>
      <c r="E14" s="26">
        <f t="shared" si="0"/>
        <v>266406.84260000003</v>
      </c>
      <c r="F14" s="26">
        <f t="shared" si="0"/>
        <v>274399.04787800001</v>
      </c>
      <c r="G14" s="26">
        <f t="shared" si="0"/>
        <v>282631.01931434002</v>
      </c>
      <c r="H14" s="26">
        <f t="shared" si="0"/>
        <v>291109.94989377022</v>
      </c>
      <c r="I14" s="26">
        <f t="shared" si="0"/>
        <v>299843.24839058332</v>
      </c>
      <c r="J14" s="26">
        <f t="shared" si="0"/>
        <v>308838.54584230081</v>
      </c>
      <c r="K14" s="26">
        <f t="shared" si="0"/>
        <v>318103.70221756981</v>
      </c>
      <c r="L14" s="24" t="s">
        <v>149</v>
      </c>
    </row>
    <row r="15" spans="1:13" x14ac:dyDescent="0.2">
      <c r="A15" s="10" t="s">
        <v>123</v>
      </c>
    </row>
    <row r="16" spans="1:13" x14ac:dyDescent="0.2">
      <c r="A16" s="2"/>
      <c r="B16" s="11">
        <v>2025</v>
      </c>
      <c r="C16" s="11">
        <f>+B16+1</f>
        <v>2026</v>
      </c>
      <c r="D16" s="11">
        <f>+C16+1</f>
        <v>2027</v>
      </c>
      <c r="E16" s="11">
        <f>+D16+1</f>
        <v>2028</v>
      </c>
      <c r="F16" s="11">
        <f>+E16+1</f>
        <v>2029</v>
      </c>
      <c r="G16" s="11">
        <f t="shared" ref="G16:K16" si="1">+F16+1</f>
        <v>2030</v>
      </c>
      <c r="H16" s="11">
        <f t="shared" si="1"/>
        <v>2031</v>
      </c>
      <c r="I16" s="11">
        <f t="shared" si="1"/>
        <v>2032</v>
      </c>
      <c r="J16" s="11">
        <f t="shared" si="1"/>
        <v>2033</v>
      </c>
      <c r="K16" s="11">
        <f t="shared" si="1"/>
        <v>2034</v>
      </c>
      <c r="L16" s="11" t="s">
        <v>43</v>
      </c>
    </row>
    <row r="17" spans="1:12" x14ac:dyDescent="0.2">
      <c r="A17" s="18" t="s">
        <v>150</v>
      </c>
      <c r="B17" s="19">
        <v>239000</v>
      </c>
      <c r="C17" s="19">
        <f>B17+B17*0.03</f>
        <v>246170</v>
      </c>
      <c r="D17" s="19">
        <f>C17+C17*0.03</f>
        <v>253555.1</v>
      </c>
      <c r="E17" s="19">
        <f t="shared" ref="E17:K17" si="2">D17+D17*0.03</f>
        <v>261161.753</v>
      </c>
      <c r="F17" s="19">
        <f t="shared" si="2"/>
        <v>268996.60558999999</v>
      </c>
      <c r="G17" s="19">
        <f t="shared" si="2"/>
        <v>277066.50375769997</v>
      </c>
      <c r="H17" s="19">
        <f t="shared" si="2"/>
        <v>285378.49887043098</v>
      </c>
      <c r="I17" s="19">
        <f t="shared" si="2"/>
        <v>293939.85383654392</v>
      </c>
      <c r="J17" s="19">
        <f t="shared" si="2"/>
        <v>302758.04945164023</v>
      </c>
      <c r="K17" s="19">
        <f t="shared" si="2"/>
        <v>311840.7909351894</v>
      </c>
      <c r="L17" s="6">
        <f>SUM(B17:K17)</f>
        <v>2739867.1554415044</v>
      </c>
    </row>
    <row r="18" spans="1:12" x14ac:dyDescent="0.2">
      <c r="A18" s="18" t="s">
        <v>151</v>
      </c>
      <c r="B18" s="19"/>
      <c r="C18" s="19"/>
      <c r="D18" s="19"/>
      <c r="E18" s="19"/>
      <c r="F18" s="19"/>
      <c r="G18" s="19"/>
      <c r="H18" s="19"/>
      <c r="I18" s="19"/>
      <c r="J18" s="19"/>
      <c r="K18" s="19"/>
      <c r="L18" s="6">
        <f t="shared" ref="L18:L22" si="3">SUM(B18:K18)</f>
        <v>0</v>
      </c>
    </row>
    <row r="19" spans="1:12" x14ac:dyDescent="0.2">
      <c r="A19" s="18"/>
      <c r="B19" s="19"/>
      <c r="C19" s="19"/>
      <c r="D19" s="19"/>
      <c r="E19" s="19"/>
      <c r="F19" s="19"/>
      <c r="G19" s="19"/>
      <c r="H19" s="19"/>
      <c r="I19" s="19"/>
      <c r="J19" s="19"/>
      <c r="K19" s="19"/>
      <c r="L19" s="6">
        <f t="shared" si="3"/>
        <v>0</v>
      </c>
    </row>
    <row r="20" spans="1:12" x14ac:dyDescent="0.2">
      <c r="A20" s="18"/>
      <c r="B20" s="19"/>
      <c r="C20" s="19"/>
      <c r="D20" s="19"/>
      <c r="E20" s="19"/>
      <c r="F20" s="19"/>
      <c r="G20" s="19"/>
      <c r="H20" s="19"/>
      <c r="I20" s="19"/>
      <c r="J20" s="19"/>
      <c r="K20" s="19"/>
      <c r="L20" s="6">
        <f t="shared" si="3"/>
        <v>0</v>
      </c>
    </row>
    <row r="21" spans="1:12" x14ac:dyDescent="0.2">
      <c r="A21" s="18"/>
      <c r="B21" s="19"/>
      <c r="C21" s="19"/>
      <c r="D21" s="19"/>
      <c r="E21" s="19"/>
      <c r="F21" s="19"/>
      <c r="G21" s="19"/>
      <c r="H21" s="19"/>
      <c r="I21" s="19"/>
      <c r="J21" s="19"/>
      <c r="K21" s="19"/>
      <c r="L21" s="6">
        <f t="shared" si="3"/>
        <v>0</v>
      </c>
    </row>
    <row r="22" spans="1:12" x14ac:dyDescent="0.2">
      <c r="A22" s="18"/>
      <c r="B22" s="19"/>
      <c r="C22" s="19"/>
      <c r="D22" s="19"/>
      <c r="E22" s="19"/>
      <c r="F22" s="19"/>
      <c r="G22" s="19"/>
      <c r="H22" s="19"/>
      <c r="I22" s="19"/>
      <c r="J22" s="19"/>
      <c r="K22" s="19"/>
      <c r="L22" s="6">
        <f t="shared" si="3"/>
        <v>0</v>
      </c>
    </row>
    <row r="23" spans="1:12" x14ac:dyDescent="0.2">
      <c r="A23" s="3" t="s">
        <v>5</v>
      </c>
      <c r="B23" s="7">
        <f t="shared" ref="B23:L23" si="4">SUM(B17:B22)</f>
        <v>239000</v>
      </c>
      <c r="C23" s="8">
        <f t="shared" si="4"/>
        <v>246170</v>
      </c>
      <c r="D23" s="8">
        <f t="shared" si="4"/>
        <v>253555.1</v>
      </c>
      <c r="E23" s="8">
        <f t="shared" si="4"/>
        <v>261161.753</v>
      </c>
      <c r="F23" s="8">
        <f t="shared" si="4"/>
        <v>268996.60558999999</v>
      </c>
      <c r="G23" s="8">
        <f t="shared" ref="G23" si="5">SUM(G17:G22)</f>
        <v>277066.50375769997</v>
      </c>
      <c r="H23" s="8">
        <f t="shared" ref="H23" si="6">SUM(H17:H22)</f>
        <v>285378.49887043098</v>
      </c>
      <c r="I23" s="8">
        <f t="shared" ref="I23" si="7">SUM(I17:I22)</f>
        <v>293939.85383654392</v>
      </c>
      <c r="J23" s="8">
        <f t="shared" ref="J23" si="8">SUM(J17:J22)</f>
        <v>302758.04945164023</v>
      </c>
      <c r="K23" s="8">
        <f t="shared" ref="K23" si="9">SUM(K17:K22)</f>
        <v>311840.7909351894</v>
      </c>
      <c r="L23" s="9">
        <f t="shared" si="4"/>
        <v>2739867.1554415044</v>
      </c>
    </row>
    <row r="25" spans="1:12" x14ac:dyDescent="0.2">
      <c r="A25" s="10" t="s">
        <v>124</v>
      </c>
      <c r="B25" s="3"/>
      <c r="C25" s="3"/>
      <c r="D25" s="3"/>
      <c r="E25" s="3"/>
      <c r="F25" s="3"/>
      <c r="G25" s="3"/>
      <c r="H25" s="3"/>
      <c r="I25" s="3"/>
      <c r="J25" s="3"/>
      <c r="K25" s="3"/>
      <c r="L25" s="3"/>
    </row>
    <row r="26" spans="1:12" x14ac:dyDescent="0.2">
      <c r="A26" s="2"/>
      <c r="B26" s="11">
        <f>+B16</f>
        <v>2025</v>
      </c>
      <c r="C26" s="11">
        <f>+C16</f>
        <v>2026</v>
      </c>
      <c r="D26" s="11">
        <f>+D16</f>
        <v>2027</v>
      </c>
      <c r="E26" s="11">
        <f>+E16</f>
        <v>2028</v>
      </c>
      <c r="F26" s="11">
        <f>+F16</f>
        <v>2029</v>
      </c>
      <c r="G26" s="11">
        <f t="shared" ref="G26:K26" si="10">+G16</f>
        <v>2030</v>
      </c>
      <c r="H26" s="11">
        <f t="shared" si="10"/>
        <v>2031</v>
      </c>
      <c r="I26" s="11">
        <f t="shared" si="10"/>
        <v>2032</v>
      </c>
      <c r="J26" s="11">
        <f t="shared" si="10"/>
        <v>2033</v>
      </c>
      <c r="K26" s="11">
        <f t="shared" si="10"/>
        <v>2034</v>
      </c>
      <c r="L26" s="11" t="s">
        <v>43</v>
      </c>
    </row>
    <row r="27" spans="1:12" x14ac:dyDescent="0.2">
      <c r="A27" s="20" t="s">
        <v>152</v>
      </c>
      <c r="B27" s="21"/>
      <c r="C27" s="21"/>
      <c r="D27" s="21"/>
      <c r="E27" s="21"/>
      <c r="F27" s="21"/>
      <c r="G27" s="21"/>
      <c r="H27" s="21"/>
      <c r="I27" s="21"/>
      <c r="J27" s="21"/>
      <c r="K27" s="21"/>
      <c r="L27" s="6">
        <f>SUM(B27:K27)</f>
        <v>0</v>
      </c>
    </row>
    <row r="28" spans="1:12" x14ac:dyDescent="0.2">
      <c r="A28" s="23" t="s">
        <v>154</v>
      </c>
      <c r="B28" s="19">
        <f>B17*0.55</f>
        <v>131450</v>
      </c>
      <c r="C28" s="19">
        <f t="shared" ref="C28:K28" si="11">C17*0.55</f>
        <v>135393.5</v>
      </c>
      <c r="D28" s="19">
        <f t="shared" si="11"/>
        <v>139455.30500000002</v>
      </c>
      <c r="E28" s="19">
        <f t="shared" si="11"/>
        <v>143638.96415000001</v>
      </c>
      <c r="F28" s="19">
        <f t="shared" si="11"/>
        <v>147948.13307450002</v>
      </c>
      <c r="G28" s="19">
        <f t="shared" si="11"/>
        <v>152386.57706673499</v>
      </c>
      <c r="H28" s="19">
        <f t="shared" si="11"/>
        <v>156958.17437873705</v>
      </c>
      <c r="I28" s="19">
        <f t="shared" si="11"/>
        <v>161666.91961009917</v>
      </c>
      <c r="J28" s="19">
        <f t="shared" si="11"/>
        <v>166516.92719840215</v>
      </c>
      <c r="K28" s="19">
        <f t="shared" si="11"/>
        <v>171512.43501435418</v>
      </c>
      <c r="L28" s="6">
        <f t="shared" ref="L28:L36" si="12">SUM(B28:K28)</f>
        <v>1506926.9354928276</v>
      </c>
    </row>
    <row r="29" spans="1:12" x14ac:dyDescent="0.2">
      <c r="A29" s="20"/>
      <c r="B29" s="19"/>
      <c r="C29" s="19"/>
      <c r="D29" s="19"/>
      <c r="E29" s="19"/>
      <c r="F29" s="19"/>
      <c r="G29" s="19"/>
      <c r="H29" s="19"/>
      <c r="I29" s="19"/>
      <c r="J29" s="19"/>
      <c r="K29" s="19"/>
      <c r="L29" s="6">
        <f t="shared" si="12"/>
        <v>0</v>
      </c>
    </row>
    <row r="30" spans="1:12" x14ac:dyDescent="0.2">
      <c r="A30" s="23" t="s">
        <v>155</v>
      </c>
      <c r="B30" s="19">
        <f>B23*0.41</f>
        <v>97990</v>
      </c>
      <c r="C30" s="19">
        <f t="shared" ref="C30:K30" si="13">C23*0.41</f>
        <v>100929.7</v>
      </c>
      <c r="D30" s="19">
        <f t="shared" si="13"/>
        <v>103957.591</v>
      </c>
      <c r="E30" s="19">
        <f t="shared" si="13"/>
        <v>107076.31873</v>
      </c>
      <c r="F30" s="19">
        <f t="shared" si="13"/>
        <v>110288.60829189999</v>
      </c>
      <c r="G30" s="19">
        <f t="shared" si="13"/>
        <v>113597.26654065699</v>
      </c>
      <c r="H30" s="19">
        <f t="shared" si="13"/>
        <v>117005.1845368767</v>
      </c>
      <c r="I30" s="19">
        <f t="shared" si="13"/>
        <v>120515.340072983</v>
      </c>
      <c r="J30" s="19">
        <f t="shared" si="13"/>
        <v>124130.80027517249</v>
      </c>
      <c r="K30" s="19">
        <f t="shared" si="13"/>
        <v>127854.72428342765</v>
      </c>
      <c r="L30" s="6">
        <f t="shared" si="12"/>
        <v>1123345.5337310168</v>
      </c>
    </row>
    <row r="31" spans="1:12" x14ac:dyDescent="0.2">
      <c r="A31" s="20"/>
      <c r="B31" s="19"/>
      <c r="C31" s="19"/>
      <c r="D31" s="19"/>
      <c r="E31" s="19"/>
      <c r="F31" s="19"/>
      <c r="G31" s="19"/>
      <c r="H31" s="19"/>
      <c r="I31" s="19"/>
      <c r="J31" s="19"/>
      <c r="K31" s="19"/>
      <c r="L31" s="6">
        <f t="shared" si="12"/>
        <v>0</v>
      </c>
    </row>
    <row r="32" spans="1:12" s="3" customFormat="1" x14ac:dyDescent="0.2">
      <c r="A32" s="23" t="s">
        <v>156</v>
      </c>
      <c r="B32" s="19">
        <f>B23*0.04</f>
        <v>9560</v>
      </c>
      <c r="C32" s="19">
        <f t="shared" ref="C32:K32" si="14">C23*0.04</f>
        <v>9846.8000000000011</v>
      </c>
      <c r="D32" s="19">
        <f t="shared" si="14"/>
        <v>10142.204</v>
      </c>
      <c r="E32" s="19">
        <f t="shared" si="14"/>
        <v>10446.47012</v>
      </c>
      <c r="F32" s="19">
        <f t="shared" si="14"/>
        <v>10759.8642236</v>
      </c>
      <c r="G32" s="19">
        <f t="shared" si="14"/>
        <v>11082.660150308</v>
      </c>
      <c r="H32" s="19">
        <f t="shared" si="14"/>
        <v>11415.139954817239</v>
      </c>
      <c r="I32" s="19">
        <f t="shared" si="14"/>
        <v>11757.594153461758</v>
      </c>
      <c r="J32" s="19">
        <f t="shared" si="14"/>
        <v>12110.321978065609</v>
      </c>
      <c r="K32" s="19">
        <f t="shared" si="14"/>
        <v>12473.631637407576</v>
      </c>
      <c r="L32" s="6">
        <f t="shared" si="12"/>
        <v>109594.68621766017</v>
      </c>
    </row>
    <row r="33" spans="1:12" x14ac:dyDescent="0.2">
      <c r="A33" s="20"/>
      <c r="B33" s="19"/>
      <c r="C33" s="19"/>
      <c r="D33" s="19"/>
      <c r="E33" s="19"/>
      <c r="F33" s="19"/>
      <c r="G33" s="19"/>
      <c r="H33" s="19"/>
      <c r="I33" s="19"/>
      <c r="J33" s="19"/>
      <c r="K33" s="19"/>
      <c r="L33" s="6">
        <f>SUM(B33:K33)</f>
        <v>0</v>
      </c>
    </row>
    <row r="34" spans="1:12" x14ac:dyDescent="0.2">
      <c r="A34" s="20"/>
      <c r="B34" s="19"/>
      <c r="C34" s="19"/>
      <c r="D34" s="19"/>
      <c r="E34" s="19"/>
      <c r="F34" s="19"/>
      <c r="G34" s="19"/>
      <c r="H34" s="19"/>
      <c r="I34" s="19"/>
      <c r="J34" s="19"/>
      <c r="K34" s="19"/>
      <c r="L34" s="6">
        <f t="shared" si="12"/>
        <v>0</v>
      </c>
    </row>
    <row r="35" spans="1:12" x14ac:dyDescent="0.2">
      <c r="A35" s="20"/>
      <c r="B35" s="19"/>
      <c r="C35" s="19"/>
      <c r="D35" s="19"/>
      <c r="E35" s="19"/>
      <c r="F35" s="19"/>
      <c r="G35" s="19"/>
      <c r="H35" s="19"/>
      <c r="I35" s="19"/>
      <c r="J35" s="19"/>
      <c r="K35" s="19"/>
      <c r="L35" s="6">
        <f t="shared" si="12"/>
        <v>0</v>
      </c>
    </row>
    <row r="36" spans="1:12" x14ac:dyDescent="0.2">
      <c r="A36" s="20"/>
      <c r="B36" s="19"/>
      <c r="C36" s="19"/>
      <c r="D36" s="19"/>
      <c r="E36" s="19"/>
      <c r="F36" s="19"/>
      <c r="G36" s="19"/>
      <c r="H36" s="19"/>
      <c r="I36" s="19"/>
      <c r="J36" s="19"/>
      <c r="K36" s="19"/>
      <c r="L36" s="6">
        <f t="shared" si="12"/>
        <v>0</v>
      </c>
    </row>
    <row r="37" spans="1:12" x14ac:dyDescent="0.2">
      <c r="A37" s="3" t="s">
        <v>6</v>
      </c>
      <c r="B37" s="7">
        <f t="shared" ref="B37:L37" si="15">SUM(B27:B36)</f>
        <v>239000</v>
      </c>
      <c r="C37" s="8">
        <f t="shared" si="15"/>
        <v>246170</v>
      </c>
      <c r="D37" s="8">
        <f t="shared" si="15"/>
        <v>253555.1</v>
      </c>
      <c r="E37" s="8">
        <f>SUM(E27:E36)</f>
        <v>261161.75300000003</v>
      </c>
      <c r="F37" s="8">
        <f t="shared" si="15"/>
        <v>268996.60558999999</v>
      </c>
      <c r="G37" s="8">
        <f t="shared" ref="G37:K37" si="16">SUM(G27:G36)</f>
        <v>277066.50375769997</v>
      </c>
      <c r="H37" s="8">
        <f t="shared" si="16"/>
        <v>285378.49887043098</v>
      </c>
      <c r="I37" s="8">
        <f t="shared" si="16"/>
        <v>293939.85383654392</v>
      </c>
      <c r="J37" s="8">
        <f t="shared" si="16"/>
        <v>302758.04945164023</v>
      </c>
      <c r="K37" s="8">
        <f t="shared" si="16"/>
        <v>311840.7909351894</v>
      </c>
      <c r="L37" s="9">
        <f t="shared" si="15"/>
        <v>2739867.1554415044</v>
      </c>
    </row>
    <row r="38" spans="1:12" x14ac:dyDescent="0.2">
      <c r="A38" s="13"/>
      <c r="B38" s="12"/>
      <c r="C38" s="12"/>
      <c r="D38" s="12"/>
      <c r="E38" s="12"/>
      <c r="F38" s="12"/>
      <c r="G38" s="12"/>
      <c r="H38" s="12"/>
      <c r="I38" s="12"/>
      <c r="J38" s="12"/>
      <c r="K38" s="12"/>
      <c r="L38" s="12"/>
    </row>
  </sheetData>
  <dataConsolidate/>
  <mergeCells count="9">
    <mergeCell ref="A2:B2"/>
    <mergeCell ref="I7:J7"/>
    <mergeCell ref="A11:L11"/>
    <mergeCell ref="A1:C1"/>
    <mergeCell ref="A8:L8"/>
    <mergeCell ref="B4:L4"/>
    <mergeCell ref="B6:C6"/>
    <mergeCell ref="I6:J6"/>
    <mergeCell ref="E6:G6"/>
  </mergeCells>
  <phoneticPr fontId="0" type="noConversion"/>
  <conditionalFormatting sqref="B38:L38">
    <cfRule type="cellIs" dxfId="1" priority="4" operator="notEqual">
      <formula>0</formula>
    </cfRule>
  </conditionalFormatting>
  <conditionalFormatting sqref="L14">
    <cfRule type="containsBlanks" dxfId="0" priority="1">
      <formula>LEN(TRIM(L14))=0</formula>
    </cfRule>
  </conditionalFormatting>
  <dataValidations count="9">
    <dataValidation type="list" allowBlank="1" showInputMessage="1" showErrorMessage="1" promptTitle="Select from drop down" prompt="&quot;Scroll up&quot; if the drop down appears blank." sqref="A17:A22" xr:uid="{00000000-0002-0000-0000-000001000000}">
      <formula1>Expenditures</formula1>
    </dataValidation>
    <dataValidation type="list" allowBlank="1" showInputMessage="1" showErrorMessage="1" promptTitle="Select from drop down" prompt="&quot;Scroll up&quot; if the drop down appears blank." sqref="A27:A36" xr:uid="{00000000-0002-0000-0000-000002000000}">
      <formula1>funding</formula1>
    </dataValidation>
    <dataValidation type="list" allowBlank="1" showInputMessage="1" showErrorMessage="1" promptTitle="Select from drop-down" prompt="&quot;Scroll up&quot; if the drop down appears blank." sqref="B6:C6" xr:uid="{00000000-0002-0000-0000-000004000000}">
      <formula1>Department</formula1>
    </dataValidation>
    <dataValidation allowBlank="1" showErrorMessage="1" promptTitle="Select from drop-down" prompt="&quot;Scroll up&quot; if the drop down appears blank." sqref="E6:G6" xr:uid="{00000000-0002-0000-0000-000005000000}"/>
    <dataValidation type="list" allowBlank="1" showInputMessage="1" showErrorMessage="1" promptTitle="Select from drop-down" prompt="&quot;Scroll up&quot; if the drop down appears blank." sqref="I6:J6" xr:uid="{00000000-0002-0000-0000-000006000000}">
      <formula1>Priority</formula1>
    </dataValidation>
    <dataValidation type="list" allowBlank="1" showInputMessage="1" showErrorMessage="1" promptTitle="Select from drop-down" prompt="&quot;Scroll up&quot; if the drop down appears blank." sqref="L6" xr:uid="{00000000-0002-0000-0000-000007000000}">
      <formula1>Life</formula1>
    </dataValidation>
    <dataValidation type="list" allowBlank="1" showInputMessage="1" showErrorMessage="1" promptTitle="Select from drop-down" prompt="Additional means these amounts should be ADDED or SUBTRACTED from the existing approved project._x000a__x000a_New Totals means the existing approved project amounts should be REPLACED by these amounts." sqref="L14" xr:uid="{00000000-0002-0000-0000-000008000000}">
      <formula1>"Additional,New Totals"</formula1>
    </dataValidation>
    <dataValidation allowBlank="1" showInputMessage="1" showErrorMessage="1" prompt="No need to re-type the original description included in the adopted CIP.  Use this box to type a description of what has changed and it will be appended to the original description." sqref="A11:L11" xr:uid="{00000000-0002-0000-0000-00000A000000}"/>
    <dataValidation allowBlank="1" showInputMessage="1" showErrorMessage="1" promptTitle="ERROR??" prompt="If this cell (or any on this row) is yellow or has an amount it means that your expenditures and funding sources do not match." sqref="L38" xr:uid="{00000000-0002-0000-0000-000003000000}"/>
  </dataValidations>
  <printOptions horizontalCentered="1"/>
  <pageMargins left="0.25" right="0.25" top="0.25" bottom="0.5" header="0.5" footer="0.25"/>
  <pageSetup scale="82" orientation="landscape" verticalDpi="4294967295" r:id="rId1"/>
  <headerFooter alignWithMargins="0">
    <oddFooter>&amp;L&amp;Z&amp;F\&amp;A</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6"/>
  <sheetViews>
    <sheetView workbookViewId="0">
      <selection activeCell="M15" sqref="M15"/>
    </sheetView>
  </sheetViews>
  <sheetFormatPr defaultRowHeight="12.75" x14ac:dyDescent="0.2"/>
  <cols>
    <col min="1" max="1" width="28.5" style="1" bestFit="1" customWidth="1"/>
    <col min="2" max="2" width="1.6640625" style="1" customWidth="1"/>
    <col min="3" max="3" width="14.6640625" style="1" bestFit="1" customWidth="1"/>
    <col min="4" max="4" width="1.6640625" style="1" customWidth="1"/>
    <col min="5" max="5" width="34.33203125" style="1" bestFit="1" customWidth="1"/>
    <col min="6" max="6" width="1.6640625" style="1" customWidth="1"/>
    <col min="7" max="7" width="24.83203125" style="1" bestFit="1" customWidth="1"/>
    <col min="8" max="8" width="1.6640625" style="1" customWidth="1"/>
    <col min="9" max="9" width="19.83203125" style="1" bestFit="1" customWidth="1"/>
    <col min="10" max="10" width="1.6640625" style="1" customWidth="1"/>
    <col min="11" max="11" width="36.33203125" style="1" bestFit="1" customWidth="1"/>
    <col min="12" max="12" width="1.6640625" style="1" customWidth="1"/>
    <col min="13" max="13" width="47.1640625" style="1" bestFit="1" customWidth="1"/>
    <col min="14" max="14" width="1.6640625" style="1" customWidth="1"/>
    <col min="15" max="15" width="31.5" style="1" bestFit="1" customWidth="1"/>
    <col min="16" max="16384" width="9.33203125" style="1"/>
  </cols>
  <sheetData>
    <row r="1" spans="1:15" s="16" customFormat="1" x14ac:dyDescent="0.2">
      <c r="A1" s="16" t="s">
        <v>111</v>
      </c>
      <c r="C1" s="16" t="s">
        <v>113</v>
      </c>
      <c r="E1" s="16" t="s">
        <v>112</v>
      </c>
      <c r="G1" s="16" t="s">
        <v>114</v>
      </c>
      <c r="I1" s="16" t="s">
        <v>115</v>
      </c>
      <c r="K1" s="16" t="s">
        <v>116</v>
      </c>
      <c r="M1" s="16" t="s">
        <v>117</v>
      </c>
      <c r="O1" s="16" t="s">
        <v>118</v>
      </c>
    </row>
    <row r="2" spans="1:15" x14ac:dyDescent="0.2">
      <c r="A2" s="1" t="s">
        <v>12</v>
      </c>
      <c r="C2" s="1" t="s">
        <v>21</v>
      </c>
      <c r="E2" s="1" t="s">
        <v>8</v>
      </c>
      <c r="G2" s="1" t="s">
        <v>52</v>
      </c>
      <c r="I2" s="1" t="s">
        <v>37</v>
      </c>
      <c r="K2" s="1" t="s">
        <v>130</v>
      </c>
      <c r="M2" s="1" t="s">
        <v>0</v>
      </c>
      <c r="O2" s="1" t="s">
        <v>102</v>
      </c>
    </row>
    <row r="3" spans="1:15" x14ac:dyDescent="0.2">
      <c r="A3" s="1" t="s">
        <v>13</v>
      </c>
      <c r="C3" s="1" t="s">
        <v>22</v>
      </c>
      <c r="E3" s="1" t="s">
        <v>7</v>
      </c>
      <c r="G3" s="1" t="s">
        <v>53</v>
      </c>
      <c r="I3" s="1" t="s">
        <v>28</v>
      </c>
      <c r="K3" s="1" t="s">
        <v>82</v>
      </c>
      <c r="M3" s="1" t="s">
        <v>47</v>
      </c>
      <c r="O3" s="1" t="s">
        <v>103</v>
      </c>
    </row>
    <row r="4" spans="1:15" x14ac:dyDescent="0.2">
      <c r="A4" s="1" t="s">
        <v>17</v>
      </c>
      <c r="C4" s="1" t="s">
        <v>89</v>
      </c>
      <c r="E4" s="1" t="s">
        <v>85</v>
      </c>
      <c r="G4" s="1" t="s">
        <v>54</v>
      </c>
      <c r="I4" s="1" t="s">
        <v>31</v>
      </c>
      <c r="K4" s="1" t="s">
        <v>131</v>
      </c>
      <c r="M4" s="1" t="s">
        <v>48</v>
      </c>
      <c r="O4" s="1" t="s">
        <v>119</v>
      </c>
    </row>
    <row r="5" spans="1:15" x14ac:dyDescent="0.2">
      <c r="A5" s="1" t="s">
        <v>59</v>
      </c>
      <c r="E5" s="1" t="s">
        <v>10</v>
      </c>
      <c r="G5" s="1" t="s">
        <v>55</v>
      </c>
      <c r="I5" s="1" t="s">
        <v>29</v>
      </c>
      <c r="K5" s="1" t="s">
        <v>81</v>
      </c>
      <c r="M5" s="1" t="s">
        <v>1</v>
      </c>
      <c r="O5" s="1" t="s">
        <v>104</v>
      </c>
    </row>
    <row r="6" spans="1:15" x14ac:dyDescent="0.2">
      <c r="A6" s="1" t="s">
        <v>126</v>
      </c>
      <c r="E6" s="1" t="s">
        <v>86</v>
      </c>
      <c r="G6" s="1" t="s">
        <v>56</v>
      </c>
      <c r="I6" s="1" t="s">
        <v>58</v>
      </c>
      <c r="K6" s="1" t="s">
        <v>64</v>
      </c>
      <c r="M6" s="1" t="s">
        <v>2</v>
      </c>
      <c r="O6" s="1" t="s">
        <v>105</v>
      </c>
    </row>
    <row r="7" spans="1:15" x14ac:dyDescent="0.2">
      <c r="A7" s="1" t="s">
        <v>127</v>
      </c>
      <c r="E7" s="1" t="s">
        <v>87</v>
      </c>
      <c r="I7" s="1" t="s">
        <v>30</v>
      </c>
      <c r="K7" s="1" t="s">
        <v>65</v>
      </c>
      <c r="M7" s="1" t="s">
        <v>91</v>
      </c>
      <c r="O7" s="1" t="s">
        <v>106</v>
      </c>
    </row>
    <row r="8" spans="1:15" x14ac:dyDescent="0.2">
      <c r="A8" s="1" t="s">
        <v>16</v>
      </c>
      <c r="E8" s="1" t="s">
        <v>9</v>
      </c>
      <c r="I8" s="1" t="s">
        <v>32</v>
      </c>
      <c r="K8" s="1" t="s">
        <v>38</v>
      </c>
      <c r="M8" s="1" t="s">
        <v>92</v>
      </c>
      <c r="O8" s="1" t="s">
        <v>107</v>
      </c>
    </row>
    <row r="9" spans="1:15" x14ac:dyDescent="0.2">
      <c r="A9" s="1" t="s">
        <v>128</v>
      </c>
      <c r="E9" s="1" t="s">
        <v>88</v>
      </c>
      <c r="I9" s="1" t="s">
        <v>33</v>
      </c>
      <c r="K9" s="1" t="s">
        <v>41</v>
      </c>
      <c r="M9" s="1" t="s">
        <v>93</v>
      </c>
      <c r="O9" s="1" t="s">
        <v>108</v>
      </c>
    </row>
    <row r="10" spans="1:15" x14ac:dyDescent="0.2">
      <c r="A10" s="1" t="s">
        <v>18</v>
      </c>
      <c r="E10" s="1" t="s">
        <v>89</v>
      </c>
      <c r="I10" s="1" t="s">
        <v>34</v>
      </c>
      <c r="K10" s="1" t="s">
        <v>4</v>
      </c>
      <c r="M10" s="1" t="s">
        <v>101</v>
      </c>
      <c r="O10" s="1" t="s">
        <v>109</v>
      </c>
    </row>
    <row r="11" spans="1:15" x14ac:dyDescent="0.2">
      <c r="A11" s="1" t="s">
        <v>136</v>
      </c>
      <c r="E11" s="1" t="s">
        <v>90</v>
      </c>
      <c r="I11" s="1" t="s">
        <v>35</v>
      </c>
      <c r="K11" s="1" t="s">
        <v>83</v>
      </c>
      <c r="M11" s="1" t="s">
        <v>94</v>
      </c>
      <c r="O11" s="1" t="s">
        <v>110</v>
      </c>
    </row>
    <row r="12" spans="1:15" x14ac:dyDescent="0.2">
      <c r="A12" s="1" t="s">
        <v>39</v>
      </c>
      <c r="I12" s="1" t="s">
        <v>36</v>
      </c>
      <c r="M12" s="1" t="s">
        <v>49</v>
      </c>
    </row>
    <row r="13" spans="1:15" x14ac:dyDescent="0.2">
      <c r="A13" s="1" t="s">
        <v>11</v>
      </c>
      <c r="I13" s="1" t="s">
        <v>50</v>
      </c>
      <c r="K13" s="1" t="s">
        <v>66</v>
      </c>
      <c r="M13" s="1" t="s">
        <v>95</v>
      </c>
    </row>
    <row r="14" spans="1:15" x14ac:dyDescent="0.2">
      <c r="A14" s="1" t="s">
        <v>19</v>
      </c>
      <c r="K14" s="1" t="s">
        <v>67</v>
      </c>
      <c r="M14" s="1" t="s">
        <v>97</v>
      </c>
    </row>
    <row r="15" spans="1:15" x14ac:dyDescent="0.2">
      <c r="A15" s="1" t="s">
        <v>129</v>
      </c>
      <c r="K15" s="1" t="s">
        <v>68</v>
      </c>
      <c r="M15" s="1" t="s">
        <v>98</v>
      </c>
    </row>
    <row r="16" spans="1:15" x14ac:dyDescent="0.2">
      <c r="A16" s="1" t="s">
        <v>15</v>
      </c>
      <c r="K16" s="1" t="s">
        <v>69</v>
      </c>
      <c r="M16" s="1" t="s">
        <v>99</v>
      </c>
    </row>
    <row r="17" spans="1:13" x14ac:dyDescent="0.2">
      <c r="A17" s="1" t="s">
        <v>60</v>
      </c>
      <c r="M17" s="1" t="s">
        <v>100</v>
      </c>
    </row>
    <row r="18" spans="1:13" x14ac:dyDescent="0.2">
      <c r="A18" s="1" t="s">
        <v>137</v>
      </c>
      <c r="K18" s="1" t="s">
        <v>44</v>
      </c>
      <c r="M18" s="1" t="s">
        <v>96</v>
      </c>
    </row>
    <row r="19" spans="1:13" x14ac:dyDescent="0.2">
      <c r="A19" s="1" t="s">
        <v>20</v>
      </c>
      <c r="K19" s="1" t="s">
        <v>45</v>
      </c>
      <c r="M19" s="1" t="s">
        <v>3</v>
      </c>
    </row>
    <row r="20" spans="1:13" x14ac:dyDescent="0.2">
      <c r="A20" s="1" t="s">
        <v>138</v>
      </c>
      <c r="K20" s="1" t="s">
        <v>61</v>
      </c>
      <c r="M20" s="1" t="s">
        <v>57</v>
      </c>
    </row>
    <row r="21" spans="1:13" x14ac:dyDescent="0.2">
      <c r="A21" s="1" t="s">
        <v>139</v>
      </c>
      <c r="K21" s="1" t="s">
        <v>62</v>
      </c>
      <c r="M21" s="1" t="s">
        <v>46</v>
      </c>
    </row>
    <row r="22" spans="1:13" x14ac:dyDescent="0.2">
      <c r="A22" s="1" t="s">
        <v>140</v>
      </c>
      <c r="K22" s="1" t="s">
        <v>132</v>
      </c>
    </row>
    <row r="23" spans="1:13" x14ac:dyDescent="0.2">
      <c r="A23" s="1" t="s">
        <v>141</v>
      </c>
      <c r="K23" s="1" t="s">
        <v>146</v>
      </c>
    </row>
    <row r="24" spans="1:13" x14ac:dyDescent="0.2">
      <c r="A24" s="1" t="s">
        <v>142</v>
      </c>
      <c r="K24" s="1" t="s">
        <v>147</v>
      </c>
    </row>
    <row r="25" spans="1:13" x14ac:dyDescent="0.2">
      <c r="A25" s="1" t="s">
        <v>143</v>
      </c>
      <c r="K25" s="1" t="s">
        <v>63</v>
      </c>
    </row>
    <row r="26" spans="1:13" x14ac:dyDescent="0.2">
      <c r="A26" s="1" t="s">
        <v>144</v>
      </c>
    </row>
    <row r="27" spans="1:13" x14ac:dyDescent="0.2">
      <c r="A27" s="1" t="s">
        <v>145</v>
      </c>
      <c r="K27" s="1" t="s">
        <v>51</v>
      </c>
    </row>
    <row r="28" spans="1:13" x14ac:dyDescent="0.2">
      <c r="A28" s="1" t="s">
        <v>14</v>
      </c>
      <c r="K28" s="1" t="s">
        <v>70</v>
      </c>
    </row>
    <row r="29" spans="1:13" x14ac:dyDescent="0.2">
      <c r="K29" s="1" t="s">
        <v>71</v>
      </c>
    </row>
    <row r="30" spans="1:13" x14ac:dyDescent="0.2">
      <c r="K30" s="1" t="s">
        <v>133</v>
      </c>
    </row>
    <row r="31" spans="1:13" x14ac:dyDescent="0.2">
      <c r="K31" s="1" t="s">
        <v>134</v>
      </c>
    </row>
    <row r="32" spans="1:13" x14ac:dyDescent="0.2">
      <c r="K32" s="1" t="s">
        <v>135</v>
      </c>
    </row>
    <row r="33" spans="11:11" x14ac:dyDescent="0.2">
      <c r="K33" s="1" t="s">
        <v>72</v>
      </c>
    </row>
    <row r="34" spans="11:11" x14ac:dyDescent="0.2">
      <c r="K34" s="1" t="s">
        <v>73</v>
      </c>
    </row>
    <row r="35" spans="11:11" x14ac:dyDescent="0.2">
      <c r="K35" s="1" t="s">
        <v>74</v>
      </c>
    </row>
    <row r="36" spans="11:11" x14ac:dyDescent="0.2">
      <c r="K36" s="1" t="s">
        <v>84</v>
      </c>
    </row>
    <row r="37" spans="11:11" x14ac:dyDescent="0.2">
      <c r="K37" s="1" t="s">
        <v>42</v>
      </c>
    </row>
    <row r="38" spans="11:11" x14ac:dyDescent="0.2">
      <c r="K38" s="1" t="s">
        <v>75</v>
      </c>
    </row>
    <row r="39" spans="11:11" x14ac:dyDescent="0.2">
      <c r="K39" s="1" t="s">
        <v>76</v>
      </c>
    </row>
    <row r="40" spans="11:11" x14ac:dyDescent="0.2">
      <c r="K40" s="1" t="s">
        <v>77</v>
      </c>
    </row>
    <row r="41" spans="11:11" x14ac:dyDescent="0.2">
      <c r="K41" s="1" t="s">
        <v>78</v>
      </c>
    </row>
    <row r="42" spans="11:11" x14ac:dyDescent="0.2">
      <c r="K42" s="1" t="s">
        <v>40</v>
      </c>
    </row>
    <row r="43" spans="11:11" x14ac:dyDescent="0.2">
      <c r="K43" s="1" t="s">
        <v>79</v>
      </c>
    </row>
    <row r="44" spans="11:11" x14ac:dyDescent="0.2">
      <c r="K44" s="1" t="s">
        <v>80</v>
      </c>
    </row>
    <row r="46" spans="11:11" x14ac:dyDescent="0.2">
      <c r="K46" s="1" t="s">
        <v>46</v>
      </c>
    </row>
  </sheetData>
  <sheetProtection sheet="1" objects="1" scenarios="1"/>
  <sortState xmlns:xlrd2="http://schemas.microsoft.com/office/spreadsheetml/2017/richdata2" ref="A22:A23">
    <sortCondition descending="1" ref="A22"/>
  </sortState>
  <pageMargins left="0.25" right="0.25" top="0.25" bottom="0.25" header="0.3" footer="0"/>
  <pageSetup scale="71"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9</vt:i4>
      </vt:variant>
    </vt:vector>
  </HeadingPairs>
  <TitlesOfParts>
    <vt:vector size="11" baseType="lpstr">
      <vt:lpstr>Fleet Services Version</vt:lpstr>
      <vt:lpstr>codes</vt:lpstr>
      <vt:lpstr>Category</vt:lpstr>
      <vt:lpstr>Department</vt:lpstr>
      <vt:lpstr>Expenditures</vt:lpstr>
      <vt:lpstr>funding</vt:lpstr>
      <vt:lpstr>Life</vt:lpstr>
      <vt:lpstr>OperatingCosts</vt:lpstr>
      <vt:lpstr>'Fleet Services Version'!Print_Area</vt:lpstr>
      <vt:lpstr>Priority</vt:lpstr>
      <vt:lpstr>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 Roach</dc:creator>
  <cp:lastModifiedBy>Patrick Anderson</cp:lastModifiedBy>
  <cp:lastPrinted>2024-06-12T19:21:02Z</cp:lastPrinted>
  <dcterms:created xsi:type="dcterms:W3CDTF">2004-04-30T18:24:45Z</dcterms:created>
  <dcterms:modified xsi:type="dcterms:W3CDTF">2025-05-06T12:29:29Z</dcterms:modified>
</cp:coreProperties>
</file>